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DATOS ABIERTOS\"/>
    </mc:Choice>
  </mc:AlternateContent>
  <xr:revisionPtr revIDLastSave="0" documentId="13_ncr:1_{6D26057B-E9E5-45FC-B796-128768CE75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3" sheetId="3" r:id="rId2"/>
  </sheets>
  <definedNames>
    <definedName name="_xlnm.Print_Titles" localSheetId="0">Hoja1!$1:$5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9" i="1"/>
  <c r="C30" i="1"/>
  <c r="C31" i="1"/>
  <c r="C32" i="1"/>
  <c r="C10" i="1"/>
  <c r="C7" i="1"/>
  <c r="C8" i="1"/>
  <c r="C9" i="1"/>
  <c r="C6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6" i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14" i="1" l="1"/>
  <c r="F14" i="1"/>
  <c r="L14" i="1" s="1"/>
  <c r="Q12" i="1"/>
  <c r="R12" i="1" s="1"/>
  <c r="S12" i="1" s="1"/>
  <c r="Q16" i="1"/>
  <c r="R16" i="1" s="1"/>
  <c r="S16" i="1" s="1"/>
  <c r="Q15" i="1"/>
  <c r="R15" i="1" s="1"/>
  <c r="S15" i="1" s="1"/>
  <c r="K14" i="1" l="1"/>
  <c r="M14" i="1"/>
  <c r="J14" i="1"/>
  <c r="S17" i="1"/>
  <c r="O14" i="1" l="1"/>
  <c r="F10" i="1"/>
  <c r="M10" i="1" l="1"/>
  <c r="J10" i="1"/>
  <c r="K10" i="1"/>
  <c r="L10" i="1"/>
  <c r="F11" i="1"/>
  <c r="L11" i="1" s="1"/>
  <c r="O10" i="1" l="1"/>
  <c r="M11" i="1"/>
  <c r="J11" i="1"/>
  <c r="K11" i="1"/>
  <c r="F17" i="1"/>
  <c r="F18" i="1"/>
  <c r="F13" i="1"/>
  <c r="O11" i="1" l="1"/>
  <c r="L13" i="1"/>
  <c r="M13" i="1"/>
  <c r="J13" i="1"/>
  <c r="K13" i="1"/>
  <c r="M17" i="1"/>
  <c r="L17" i="1"/>
  <c r="K17" i="1"/>
  <c r="J17" i="1"/>
  <c r="M18" i="1"/>
  <c r="L18" i="1"/>
  <c r="K18" i="1"/>
  <c r="J18" i="1"/>
  <c r="O18" i="1" l="1"/>
  <c r="O17" i="1"/>
  <c r="O13" i="1"/>
  <c r="F32" i="1"/>
  <c r="M32" i="1" l="1"/>
  <c r="L32" i="1"/>
  <c r="K32" i="1"/>
  <c r="J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6" i="1"/>
  <c r="F15" i="1"/>
  <c r="F12" i="1"/>
  <c r="F9" i="1"/>
  <c r="F8" i="1"/>
  <c r="F7" i="1"/>
  <c r="M16" i="1" l="1"/>
  <c r="K16" i="1"/>
  <c r="L16" i="1"/>
  <c r="J16" i="1"/>
  <c r="M26" i="1"/>
  <c r="L26" i="1"/>
  <c r="K26" i="1"/>
  <c r="J26" i="1"/>
  <c r="M30" i="1"/>
  <c r="L30" i="1"/>
  <c r="K30" i="1"/>
  <c r="J30" i="1"/>
  <c r="M12" i="1"/>
  <c r="J12" i="1"/>
  <c r="L12" i="1"/>
  <c r="K12" i="1"/>
  <c r="M20" i="1"/>
  <c r="L20" i="1"/>
  <c r="J20" i="1"/>
  <c r="K20" i="1"/>
  <c r="M24" i="1"/>
  <c r="L24" i="1"/>
  <c r="K24" i="1"/>
  <c r="J24" i="1"/>
  <c r="M28" i="1"/>
  <c r="L28" i="1"/>
  <c r="K28" i="1"/>
  <c r="J28" i="1"/>
  <c r="M15" i="1"/>
  <c r="L15" i="1"/>
  <c r="K15" i="1"/>
  <c r="J15" i="1"/>
  <c r="M21" i="1"/>
  <c r="L21" i="1"/>
  <c r="K21" i="1"/>
  <c r="J21" i="1"/>
  <c r="M25" i="1"/>
  <c r="L25" i="1"/>
  <c r="K25" i="1"/>
  <c r="J25" i="1"/>
  <c r="M29" i="1"/>
  <c r="L29" i="1"/>
  <c r="K29" i="1"/>
  <c r="J29" i="1"/>
  <c r="M22" i="1"/>
  <c r="K22" i="1"/>
  <c r="L22" i="1"/>
  <c r="J22" i="1"/>
  <c r="M19" i="1"/>
  <c r="L19" i="1"/>
  <c r="K19" i="1"/>
  <c r="J19" i="1"/>
  <c r="M23" i="1"/>
  <c r="L23" i="1"/>
  <c r="K23" i="1"/>
  <c r="J23" i="1"/>
  <c r="M27" i="1"/>
  <c r="L27" i="1"/>
  <c r="K27" i="1"/>
  <c r="J27" i="1"/>
  <c r="M31" i="1"/>
  <c r="L31" i="1"/>
  <c r="K31" i="1"/>
  <c r="J31" i="1"/>
  <c r="K9" i="1"/>
  <c r="J9" i="1"/>
  <c r="M9" i="1"/>
  <c r="L9" i="1"/>
  <c r="J8" i="1"/>
  <c r="M8" i="1"/>
  <c r="L8" i="1"/>
  <c r="K8" i="1"/>
  <c r="J7" i="1"/>
  <c r="M7" i="1"/>
  <c r="L7" i="1"/>
  <c r="K7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F6" i="1"/>
  <c r="O8" i="1" l="1"/>
  <c r="O31" i="1"/>
  <c r="O27" i="1"/>
  <c r="O23" i="1"/>
  <c r="O21" i="1"/>
  <c r="O30" i="1"/>
  <c r="O20" i="1"/>
  <c r="O9" i="1"/>
  <c r="O22" i="1"/>
  <c r="O12" i="1"/>
  <c r="O7" i="1"/>
  <c r="O16" i="1"/>
  <c r="O19" i="1"/>
  <c r="O29" i="1"/>
  <c r="O25" i="1"/>
  <c r="O15" i="1"/>
  <c r="O28" i="1"/>
  <c r="O24" i="1"/>
  <c r="O26" i="1"/>
  <c r="J6" i="1"/>
  <c r="M6" i="1"/>
  <c r="L6" i="1"/>
  <c r="K6" i="1"/>
  <c r="O6" i="1" l="1"/>
</calcChain>
</file>

<file path=xl/sharedStrings.xml><?xml version="1.0" encoding="utf-8"?>
<sst xmlns="http://schemas.openxmlformats.org/spreadsheetml/2006/main" count="95" uniqueCount="64">
  <si>
    <t>PUESTO</t>
  </si>
  <si>
    <t>CARGO</t>
  </si>
  <si>
    <t>REMUNERACION MENSUAL</t>
  </si>
  <si>
    <t xml:space="preserve"> </t>
  </si>
  <si>
    <t>RECTOR</t>
  </si>
  <si>
    <t>ABOGADO GENERAL</t>
  </si>
  <si>
    <t>DIRECTOR DE AREA</t>
  </si>
  <si>
    <t>JEFE DE DEPARTAMENTO</t>
  </si>
  <si>
    <t>JEFE DE DPTO.</t>
  </si>
  <si>
    <t>PROFESOR TITULAR "A"</t>
  </si>
  <si>
    <t>PROFESOR ASOCIADO "B"</t>
  </si>
  <si>
    <t>PROFESOR ASOC. B</t>
  </si>
  <si>
    <t>PROFESOR ASOCIADO "C"</t>
  </si>
  <si>
    <t>PROFESOR ASOC. C</t>
  </si>
  <si>
    <t>COORDINADOR</t>
  </si>
  <si>
    <t>INGENIERO EN SISTEMAS</t>
  </si>
  <si>
    <t>ING. EN SISTEMAS</t>
  </si>
  <si>
    <t>JEFE DE OFICINA</t>
  </si>
  <si>
    <t>TECNICO BIBLIOTECARIO</t>
  </si>
  <si>
    <t>TEC. BIBLIOTECARIO</t>
  </si>
  <si>
    <t>TEC. EN CONTABILIDAD</t>
  </si>
  <si>
    <t>ANALISTA ADMINISTRATIVO</t>
  </si>
  <si>
    <t>ANALISTA ADMON.</t>
  </si>
  <si>
    <t>ENFERMERA</t>
  </si>
  <si>
    <t>TEC. ESP. EN MANT.</t>
  </si>
  <si>
    <t>CHOFER DEL RECTOR</t>
  </si>
  <si>
    <t>JEFE DE SERV. DE MANT.</t>
  </si>
  <si>
    <t>CHOFER ADMINISTRATIVO</t>
  </si>
  <si>
    <t>CHOFER ADMON.</t>
  </si>
  <si>
    <t>ASIST. DE SERV. DE MANT.</t>
  </si>
  <si>
    <t>SECRETARIA DE RECTOR</t>
  </si>
  <si>
    <t>SECR. DE RECTOR</t>
  </si>
  <si>
    <t>SECR. DE DIR. DE AREA</t>
  </si>
  <si>
    <t>SECR. DE JEFE DE DEPTO.</t>
  </si>
  <si>
    <t>SECR. DE JEFE DEPTO.</t>
  </si>
  <si>
    <t>PROFESOR ASIGNATURA</t>
  </si>
  <si>
    <t>H/S/M</t>
  </si>
  <si>
    <t>PROFESOR TITULAR A</t>
  </si>
  <si>
    <t>FORTALECIMIENTO AL SALARIO MENSUAL</t>
  </si>
  <si>
    <t>DESPENSA MENSUAL</t>
  </si>
  <si>
    <t>MATERIAL DIDACTICO MENSUAL</t>
  </si>
  <si>
    <t>AJUSTE CALENDARIO (5 DIAS) ANUAL</t>
  </si>
  <si>
    <t>PRIMA VACACIONAL ANUAL</t>
  </si>
  <si>
    <t>AGUINALDO ANUAL</t>
  </si>
  <si>
    <t xml:space="preserve">COMPENSACIÓN FIN DE AÑO </t>
  </si>
  <si>
    <t xml:space="preserve">AYUDA TRANSPORTE ANUAL </t>
  </si>
  <si>
    <t>VARIABLE</t>
  </si>
  <si>
    <t>MONTO REAL BRUTO INTEGRADO MENSUAL</t>
  </si>
  <si>
    <t>CATEGORIA ESPECIAL</t>
  </si>
  <si>
    <t>BONO AYUDA ADMVA. MENSUAL</t>
  </si>
  <si>
    <t>PROFESOR TITULAR "B"</t>
  </si>
  <si>
    <t>PROFESOR TITULAR B</t>
  </si>
  <si>
    <t>13.75 por H/S/M</t>
  </si>
  <si>
    <t>PROFESOR TITULAR "C"</t>
  </si>
  <si>
    <t>PROFESOR ASOCIADO "A"</t>
  </si>
  <si>
    <t>PROFESOR ASOC. A</t>
  </si>
  <si>
    <t>NOTA: Se otorga la prestacion de quinquenio del 2.5% del sueldo a los trabajadores que hayan cumplido 5 años, 3.5% a los trabajadores que hayan cumplido 10 años, Y 4.5% a los trabajadores que hayan</t>
  </si>
  <si>
    <t xml:space="preserve">               cumplido 15 años trabajados,  5.5% los trabajadores que hayan cumplido 20 años de servicio, y 6.5 los trabajadores que cumplan 25 años de servicio.</t>
  </si>
  <si>
    <t>REMUNERACION QUINCENAL</t>
  </si>
  <si>
    <t>$550.00 mas $1.08 por H/S/M</t>
  </si>
  <si>
    <t>$956.77 mas $2.25 por H/S/M</t>
  </si>
  <si>
    <t xml:space="preserve">              A 9 Profesores de Tiempo Completo Asociado C, se les otorga la prestacion de $ 1,000.00 hasta que se les realice el examen escalafonario.</t>
  </si>
  <si>
    <t xml:space="preserve"> Tabulador de Sueldos a partir del 1ro de Febrero 2022</t>
  </si>
  <si>
    <t xml:space="preserve">                      UNIVERSIDAD TECNOLÓGICA DE NOGALES,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</si>
</sst>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3D6AA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4" fontId="0" fillId="0" borderId="1" xfId="0" applyNumberFormat="1" applyBorder="1"/>
    <xf numFmtId="4" fontId="0" fillId="4" borderId="1" xfId="0" applyNumberFormat="1" applyFill="1" applyBorder="1"/>
    <xf numFmtId="0" fontId="4" fillId="0" borderId="1" xfId="0" applyFont="1" applyBorder="1"/>
    <xf numFmtId="0" fontId="5" fillId="0" borderId="0" xfId="0" applyFont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vertical="top" wrapText="1"/>
    </xf>
    <xf numFmtId="4" fontId="0" fillId="5" borderId="1" xfId="0" applyNumberFormat="1" applyFill="1" applyBorder="1"/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6" borderId="1" xfId="0" applyFill="1" applyBorder="1"/>
    <xf numFmtId="0" fontId="4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3D6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</xdr:rowOff>
    </xdr:from>
    <xdr:to>
      <xdr:col>0</xdr:col>
      <xdr:colOff>657225</xdr:colOff>
      <xdr:row>1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4" y="190501"/>
          <a:ext cx="533401" cy="342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5"/>
  <sheetViews>
    <sheetView tabSelected="1" workbookViewId="0">
      <selection activeCell="B6" sqref="B6"/>
    </sheetView>
  </sheetViews>
  <sheetFormatPr baseColWidth="10" defaultRowHeight="15" x14ac:dyDescent="0.25"/>
  <cols>
    <col min="1" max="1" width="22.42578125" customWidth="1"/>
    <col min="2" max="2" width="19.140625" customWidth="1"/>
    <col min="3" max="3" width="15.5703125" style="9" customWidth="1"/>
    <col min="4" max="4" width="15.5703125" style="9" hidden="1" customWidth="1"/>
    <col min="5" max="5" width="15.5703125" style="9" customWidth="1"/>
    <col min="6" max="6" width="15.5703125" customWidth="1"/>
    <col min="7" max="7" width="13.85546875" customWidth="1"/>
    <col min="8" max="8" width="11.7109375" customWidth="1"/>
    <col min="9" max="10" width="13.85546875" customWidth="1"/>
    <col min="11" max="11" width="12.7109375" customWidth="1"/>
    <col min="12" max="12" width="11.42578125" customWidth="1"/>
    <col min="13" max="13" width="11.7109375" customWidth="1"/>
    <col min="14" max="14" width="15.5703125" customWidth="1"/>
    <col min="15" max="15" width="15.7109375" style="9" customWidth="1"/>
    <col min="17" max="22" width="0" hidden="1" customWidth="1"/>
  </cols>
  <sheetData>
    <row r="1" spans="1:19" ht="25.5" customHeight="1" x14ac:dyDescent="0.35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9" ht="18.75" x14ac:dyDescent="0.3">
      <c r="A3" s="14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9.75" customHeight="1" x14ac:dyDescent="0.25"/>
    <row r="5" spans="1:19" ht="60.75" customHeight="1" x14ac:dyDescent="0.25">
      <c r="A5" s="3" t="s">
        <v>0</v>
      </c>
      <c r="B5" s="3" t="s">
        <v>1</v>
      </c>
      <c r="C5" s="10" t="s">
        <v>2</v>
      </c>
      <c r="D5" s="10"/>
      <c r="E5" s="10" t="s">
        <v>58</v>
      </c>
      <c r="F5" s="3" t="s">
        <v>38</v>
      </c>
      <c r="G5" s="3" t="s">
        <v>39</v>
      </c>
      <c r="H5" s="3" t="s">
        <v>49</v>
      </c>
      <c r="I5" s="3" t="s">
        <v>40</v>
      </c>
      <c r="J5" s="3" t="s">
        <v>41</v>
      </c>
      <c r="K5" s="3" t="s">
        <v>42</v>
      </c>
      <c r="L5" s="3" t="s">
        <v>43</v>
      </c>
      <c r="M5" s="3" t="s">
        <v>44</v>
      </c>
      <c r="N5" s="3" t="s">
        <v>45</v>
      </c>
      <c r="O5" s="10" t="s">
        <v>47</v>
      </c>
      <c r="P5" s="1"/>
    </row>
    <row r="6" spans="1:19" ht="28.5" customHeight="1" x14ac:dyDescent="0.25">
      <c r="A6" s="16" t="s">
        <v>4</v>
      </c>
      <c r="B6" s="2" t="s">
        <v>4</v>
      </c>
      <c r="C6" s="5">
        <f>+D6*1.035</f>
        <v>79155.495329498939</v>
      </c>
      <c r="D6" s="5">
        <v>76478.739448791253</v>
      </c>
      <c r="E6" s="5">
        <f>+C6/2</f>
        <v>39577.74766474947</v>
      </c>
      <c r="F6" s="5">
        <f t="shared" ref="F6:F13" si="0">+C6*0.036</f>
        <v>2849.5978318619614</v>
      </c>
      <c r="G6" s="5">
        <v>1050</v>
      </c>
      <c r="H6" s="5"/>
      <c r="I6" s="5"/>
      <c r="J6" s="5">
        <f t="shared" ref="J6:J13" si="1">+(C6+F6)/30*5</f>
        <v>13667.515526893483</v>
      </c>
      <c r="K6" s="5">
        <f t="shared" ref="K6:K13" si="2">+(C6+F6)/30*24</f>
        <v>65604.074529088713</v>
      </c>
      <c r="L6" s="5">
        <f t="shared" ref="L6:L13" si="3">(C6+F6)/30*40</f>
        <v>109340.12421514787</v>
      </c>
      <c r="M6" s="5">
        <f t="shared" ref="M6:M13" si="4">+(C6+F6)/30*30</f>
        <v>82005.093161360899</v>
      </c>
      <c r="N6" s="5">
        <f>2000*3</f>
        <v>6000</v>
      </c>
      <c r="O6" s="5">
        <f t="shared" ref="O6:O13" si="5">(SUM(J6:N6)/12)+C6+F6+G6+H6+I6</f>
        <v>106106.49378073515</v>
      </c>
    </row>
    <row r="7" spans="1:19" ht="28.5" customHeight="1" x14ac:dyDescent="0.25">
      <c r="A7" s="16" t="s">
        <v>5</v>
      </c>
      <c r="B7" s="2" t="s">
        <v>5</v>
      </c>
      <c r="C7" s="5">
        <f t="shared" ref="C7:C9" si="6">+D7*1.035</f>
        <v>59374.953272232633</v>
      </c>
      <c r="D7" s="5">
        <v>57367.104610852788</v>
      </c>
      <c r="E7" s="5">
        <f t="shared" ref="E7:E32" si="7">+C7/2</f>
        <v>29687.476636116317</v>
      </c>
      <c r="F7" s="5">
        <f t="shared" si="0"/>
        <v>2137.4983178003745</v>
      </c>
      <c r="G7" s="5">
        <v>1050</v>
      </c>
      <c r="H7" s="5"/>
      <c r="I7" s="5"/>
      <c r="J7" s="5">
        <f t="shared" si="1"/>
        <v>10252.0752650055</v>
      </c>
      <c r="K7" s="5">
        <f t="shared" si="2"/>
        <v>49209.961272026405</v>
      </c>
      <c r="L7" s="5">
        <f t="shared" si="3"/>
        <v>82016.602120044001</v>
      </c>
      <c r="M7" s="5">
        <f t="shared" si="4"/>
        <v>61512.451590033008</v>
      </c>
      <c r="N7" s="5">
        <f t="shared" ref="N7:N31" si="8">2000*3</f>
        <v>6000</v>
      </c>
      <c r="O7" s="5">
        <f t="shared" si="5"/>
        <v>79978.37577729208</v>
      </c>
    </row>
    <row r="8" spans="1:19" ht="28.5" customHeight="1" x14ac:dyDescent="0.25">
      <c r="A8" s="16" t="s">
        <v>6</v>
      </c>
      <c r="B8" s="2" t="s">
        <v>6</v>
      </c>
      <c r="C8" s="5">
        <f t="shared" si="6"/>
        <v>59374.953272232633</v>
      </c>
      <c r="D8" s="5">
        <v>57367.104610852788</v>
      </c>
      <c r="E8" s="5">
        <f t="shared" si="7"/>
        <v>29687.476636116317</v>
      </c>
      <c r="F8" s="5">
        <f t="shared" si="0"/>
        <v>2137.4983178003745</v>
      </c>
      <c r="G8" s="5">
        <v>1050</v>
      </c>
      <c r="H8" s="5"/>
      <c r="I8" s="5"/>
      <c r="J8" s="5">
        <f t="shared" si="1"/>
        <v>10252.0752650055</v>
      </c>
      <c r="K8" s="5">
        <f t="shared" si="2"/>
        <v>49209.961272026405</v>
      </c>
      <c r="L8" s="5">
        <f t="shared" si="3"/>
        <v>82016.602120044001</v>
      </c>
      <c r="M8" s="5">
        <f t="shared" si="4"/>
        <v>61512.451590033008</v>
      </c>
      <c r="N8" s="5">
        <f t="shared" si="8"/>
        <v>6000</v>
      </c>
      <c r="O8" s="5">
        <f t="shared" si="5"/>
        <v>79978.37577729208</v>
      </c>
    </row>
    <row r="9" spans="1:19" ht="28.5" customHeight="1" x14ac:dyDescent="0.25">
      <c r="A9" s="16" t="s">
        <v>7</v>
      </c>
      <c r="B9" s="2" t="s">
        <v>8</v>
      </c>
      <c r="C9" s="5">
        <f t="shared" si="6"/>
        <v>30600.605700673452</v>
      </c>
      <c r="D9" s="5">
        <v>29565.802609346334</v>
      </c>
      <c r="E9" s="5">
        <f t="shared" si="7"/>
        <v>15300.302850336726</v>
      </c>
      <c r="F9" s="5">
        <f t="shared" si="0"/>
        <v>1101.6218052242441</v>
      </c>
      <c r="G9" s="5">
        <v>1050</v>
      </c>
      <c r="H9" s="5"/>
      <c r="I9" s="5"/>
      <c r="J9" s="5">
        <f t="shared" si="1"/>
        <v>5283.7045843162823</v>
      </c>
      <c r="K9" s="5">
        <f t="shared" si="2"/>
        <v>25361.782004718152</v>
      </c>
      <c r="L9" s="5">
        <f t="shared" si="3"/>
        <v>42269.636674530258</v>
      </c>
      <c r="M9" s="5">
        <f t="shared" si="4"/>
        <v>31702.227505897692</v>
      </c>
      <c r="N9" s="5">
        <f t="shared" si="8"/>
        <v>6000</v>
      </c>
      <c r="O9" s="5">
        <f t="shared" si="5"/>
        <v>41970.340070019563</v>
      </c>
    </row>
    <row r="10" spans="1:19" ht="28.5" customHeight="1" x14ac:dyDescent="0.25">
      <c r="A10" s="16" t="s">
        <v>53</v>
      </c>
      <c r="B10" s="2" t="s">
        <v>53</v>
      </c>
      <c r="C10" s="5">
        <f>+D10*1.09</f>
        <v>44763.021357390004</v>
      </c>
      <c r="D10" s="5">
        <v>41066.992071000001</v>
      </c>
      <c r="E10" s="5">
        <f t="shared" si="7"/>
        <v>22381.510678695002</v>
      </c>
      <c r="F10" s="5">
        <f t="shared" si="0"/>
        <v>1611.4687688660399</v>
      </c>
      <c r="G10" s="5">
        <v>1050</v>
      </c>
      <c r="H10" s="5"/>
      <c r="I10" s="5">
        <v>550</v>
      </c>
      <c r="J10" s="5">
        <f t="shared" si="1"/>
        <v>7729.0816877093412</v>
      </c>
      <c r="K10" s="5">
        <f t="shared" si="2"/>
        <v>37099.592101004841</v>
      </c>
      <c r="L10" s="5">
        <f t="shared" si="3"/>
        <v>61832.653501674729</v>
      </c>
      <c r="M10" s="5">
        <f t="shared" si="4"/>
        <v>46374.490126256045</v>
      </c>
      <c r="N10" s="5">
        <f t="shared" si="8"/>
        <v>6000</v>
      </c>
      <c r="O10" s="5">
        <f t="shared" si="5"/>
        <v>61227.47491097646</v>
      </c>
    </row>
    <row r="11" spans="1:19" ht="28.5" customHeight="1" x14ac:dyDescent="0.25">
      <c r="A11" s="16" t="s">
        <v>50</v>
      </c>
      <c r="B11" s="2" t="s">
        <v>51</v>
      </c>
      <c r="C11" s="5">
        <f t="shared" ref="C11:C32" si="9">+D11*1.09</f>
        <v>38180.712803748873</v>
      </c>
      <c r="D11" s="5">
        <v>35028.176884173277</v>
      </c>
      <c r="E11" s="5">
        <f t="shared" si="7"/>
        <v>19090.356401874436</v>
      </c>
      <c r="F11" s="5">
        <f t="shared" si="0"/>
        <v>1374.5056609349592</v>
      </c>
      <c r="G11" s="5">
        <v>1050</v>
      </c>
      <c r="H11" s="5"/>
      <c r="I11" s="5">
        <v>550</v>
      </c>
      <c r="J11" s="5">
        <f t="shared" si="1"/>
        <v>6592.5364107806381</v>
      </c>
      <c r="K11" s="5">
        <f t="shared" si="2"/>
        <v>31644.174771747061</v>
      </c>
      <c r="L11" s="5">
        <f t="shared" si="3"/>
        <v>52740.291286245105</v>
      </c>
      <c r="M11" s="5">
        <f t="shared" si="4"/>
        <v>39555.218464683829</v>
      </c>
      <c r="N11" s="5">
        <f t="shared" si="8"/>
        <v>6000</v>
      </c>
      <c r="O11" s="5">
        <f t="shared" si="5"/>
        <v>52532.903542471882</v>
      </c>
    </row>
    <row r="12" spans="1:19" ht="28.5" customHeight="1" x14ac:dyDescent="0.25">
      <c r="A12" s="16" t="s">
        <v>9</v>
      </c>
      <c r="B12" s="2" t="s">
        <v>37</v>
      </c>
      <c r="C12" s="5">
        <f t="shared" si="9"/>
        <v>32255.296895916534</v>
      </c>
      <c r="D12" s="5">
        <v>29592.015500840855</v>
      </c>
      <c r="E12" s="5">
        <f t="shared" si="7"/>
        <v>16127.648447958267</v>
      </c>
      <c r="F12" s="5">
        <f t="shared" si="0"/>
        <v>1161.1906882529952</v>
      </c>
      <c r="G12" s="5">
        <v>1050</v>
      </c>
      <c r="H12" s="5"/>
      <c r="I12" s="5">
        <v>550</v>
      </c>
      <c r="J12" s="5">
        <f t="shared" si="1"/>
        <v>5569.4145973615887</v>
      </c>
      <c r="K12" s="5">
        <f t="shared" si="2"/>
        <v>26733.190067335629</v>
      </c>
      <c r="L12" s="5">
        <f t="shared" si="3"/>
        <v>44555.316778892709</v>
      </c>
      <c r="M12" s="5">
        <f t="shared" si="4"/>
        <v>33416.487584169532</v>
      </c>
      <c r="N12" s="5">
        <f t="shared" si="8"/>
        <v>6000</v>
      </c>
      <c r="O12" s="5">
        <f t="shared" si="5"/>
        <v>44706.021669816153</v>
      </c>
      <c r="Q12" s="9">
        <f>+C11-C12</f>
        <v>5925.4159078323391</v>
      </c>
      <c r="R12">
        <f>+Q12*12*1.3</f>
        <v>92436.488162184498</v>
      </c>
      <c r="S12">
        <f>+R12*6</f>
        <v>554618.92897310702</v>
      </c>
    </row>
    <row r="13" spans="1:19" ht="28.5" customHeight="1" x14ac:dyDescent="0.25">
      <c r="A13" s="16" t="s">
        <v>12</v>
      </c>
      <c r="B13" s="2" t="s">
        <v>48</v>
      </c>
      <c r="C13" s="5">
        <f t="shared" si="9"/>
        <v>34934.313510810003</v>
      </c>
      <c r="D13" s="5">
        <v>32049.828909</v>
      </c>
      <c r="E13" s="5">
        <f t="shared" si="7"/>
        <v>17467.156755405002</v>
      </c>
      <c r="F13" s="5">
        <f t="shared" si="0"/>
        <v>1257.63528638916</v>
      </c>
      <c r="G13" s="5">
        <v>1050</v>
      </c>
      <c r="H13" s="5"/>
      <c r="I13" s="5">
        <v>550</v>
      </c>
      <c r="J13" s="5">
        <f t="shared" si="1"/>
        <v>6031.99146619986</v>
      </c>
      <c r="K13" s="5">
        <f t="shared" si="2"/>
        <v>28953.559037759325</v>
      </c>
      <c r="L13" s="5">
        <f t="shared" si="3"/>
        <v>48255.93172959888</v>
      </c>
      <c r="M13" s="5">
        <f t="shared" si="4"/>
        <v>36191.948797199162</v>
      </c>
      <c r="N13" s="5">
        <f t="shared" si="8"/>
        <v>6000</v>
      </c>
      <c r="O13" s="5">
        <f t="shared" si="5"/>
        <v>48244.734716428931</v>
      </c>
    </row>
    <row r="14" spans="1:19" ht="28.5" customHeight="1" x14ac:dyDescent="0.25">
      <c r="A14" s="16" t="s">
        <v>54</v>
      </c>
      <c r="B14" s="2" t="s">
        <v>55</v>
      </c>
      <c r="C14" s="5">
        <f t="shared" si="9"/>
        <v>22207.270957200002</v>
      </c>
      <c r="D14" s="5">
        <v>20373.643080000002</v>
      </c>
      <c r="E14" s="5">
        <f t="shared" si="7"/>
        <v>11103.635478600001</v>
      </c>
      <c r="F14" s="5">
        <f t="shared" ref="F14" si="10">+C14*0.036</f>
        <v>799.46175445920005</v>
      </c>
      <c r="G14" s="5">
        <v>1050</v>
      </c>
      <c r="H14" s="5"/>
      <c r="I14" s="5">
        <v>550</v>
      </c>
      <c r="J14" s="5">
        <f t="shared" ref="J14" si="11">+(C14+F14)/30*5</f>
        <v>3834.4554519432004</v>
      </c>
      <c r="K14" s="5">
        <f t="shared" ref="K14" si="12">+(C14+F14)/30*24</f>
        <v>18405.386169327365</v>
      </c>
      <c r="L14" s="5">
        <f t="shared" ref="L14" si="13">(C14+F14)/30*40</f>
        <v>30675.643615545603</v>
      </c>
      <c r="M14" s="5">
        <f t="shared" ref="M14" si="14">+(C14+F14)/30*30</f>
        <v>23006.732711659202</v>
      </c>
      <c r="N14" s="5">
        <f t="shared" si="8"/>
        <v>6000</v>
      </c>
      <c r="O14" s="5">
        <f t="shared" ref="O14" si="15">(SUM(J14:N14)/12)+C14+F14+G14+H14+I14</f>
        <v>31433.584207365482</v>
      </c>
    </row>
    <row r="15" spans="1:19" ht="28.5" customHeight="1" x14ac:dyDescent="0.25">
      <c r="A15" s="16" t="s">
        <v>10</v>
      </c>
      <c r="B15" s="2" t="s">
        <v>11</v>
      </c>
      <c r="C15" s="5">
        <f t="shared" si="9"/>
        <v>24904.396645746376</v>
      </c>
      <c r="D15" s="5">
        <v>22848.070317198508</v>
      </c>
      <c r="E15" s="5">
        <f t="shared" si="7"/>
        <v>12452.198322873188</v>
      </c>
      <c r="F15" s="5">
        <f t="shared" ref="F15:F32" si="16">+C15*0.036</f>
        <v>896.55827924686946</v>
      </c>
      <c r="G15" s="5">
        <v>1050</v>
      </c>
      <c r="H15" s="5"/>
      <c r="I15" s="5">
        <v>550</v>
      </c>
      <c r="J15" s="5">
        <f t="shared" ref="J15:J32" si="17">+(C15+F15)/30*5</f>
        <v>4300.1591541655407</v>
      </c>
      <c r="K15" s="5">
        <f t="shared" ref="K15:K32" si="18">+(C15+F15)/30*24</f>
        <v>20640.763939994598</v>
      </c>
      <c r="L15" s="5">
        <f t="shared" ref="L15:L32" si="19">(C15+F15)/30*40</f>
        <v>34401.273233324326</v>
      </c>
      <c r="M15" s="5">
        <f t="shared" ref="M15:M32" si="20">+(C15+F15)/30*30</f>
        <v>25800.954924993246</v>
      </c>
      <c r="N15" s="5">
        <f t="shared" si="8"/>
        <v>6000</v>
      </c>
      <c r="O15" s="5">
        <f t="shared" ref="O15:O31" si="21">(SUM(J15:N15)/12)+C15+F15+G15+H15+I15</f>
        <v>34996.217529366389</v>
      </c>
      <c r="Q15" s="9">
        <f>+C16-C15</f>
        <v>2971.3176643020452</v>
      </c>
      <c r="R15">
        <f>+Q15*12*1.3</f>
        <v>46352.555563111906</v>
      </c>
      <c r="S15">
        <f>+R15*2</f>
        <v>92705.111126223812</v>
      </c>
    </row>
    <row r="16" spans="1:19" ht="28.5" customHeight="1" x14ac:dyDescent="0.25">
      <c r="A16" s="16" t="s">
        <v>12</v>
      </c>
      <c r="B16" s="2" t="s">
        <v>13</v>
      </c>
      <c r="C16" s="5">
        <f t="shared" si="9"/>
        <v>27875.714310048421</v>
      </c>
      <c r="D16" s="5">
        <v>25574.049825732494</v>
      </c>
      <c r="E16" s="5">
        <f t="shared" si="7"/>
        <v>13937.85715502421</v>
      </c>
      <c r="F16" s="5">
        <f t="shared" si="16"/>
        <v>1003.5257151617431</v>
      </c>
      <c r="G16" s="5">
        <v>1050</v>
      </c>
      <c r="H16" s="5"/>
      <c r="I16" s="5">
        <v>550</v>
      </c>
      <c r="J16" s="5">
        <f t="shared" si="17"/>
        <v>4813.2066708683606</v>
      </c>
      <c r="K16" s="5">
        <f t="shared" si="18"/>
        <v>23103.392020168132</v>
      </c>
      <c r="L16" s="5">
        <f t="shared" si="19"/>
        <v>38505.653366946884</v>
      </c>
      <c r="M16" s="5">
        <f t="shared" si="20"/>
        <v>28879.240025210165</v>
      </c>
      <c r="N16" s="5">
        <f t="shared" si="8"/>
        <v>6000</v>
      </c>
      <c r="O16" s="5">
        <f t="shared" si="21"/>
        <v>38921.031032142957</v>
      </c>
      <c r="Q16" s="9">
        <f>+C12-C16</f>
        <v>4379.5825858681128</v>
      </c>
      <c r="R16">
        <f>+Q16*12*1.3</f>
        <v>68321.488339542557</v>
      </c>
      <c r="S16">
        <f>+R16</f>
        <v>68321.488339542557</v>
      </c>
    </row>
    <row r="17" spans="1:19" ht="28.5" customHeight="1" x14ac:dyDescent="0.25">
      <c r="A17" s="16" t="s">
        <v>14</v>
      </c>
      <c r="B17" s="2" t="s">
        <v>14</v>
      </c>
      <c r="C17" s="5">
        <f t="shared" si="9"/>
        <v>19762.452997917026</v>
      </c>
      <c r="D17" s="5">
        <v>18130.690823777088</v>
      </c>
      <c r="E17" s="5">
        <f t="shared" si="7"/>
        <v>9881.2264989585128</v>
      </c>
      <c r="F17" s="5">
        <f t="shared" si="16"/>
        <v>711.44830792501284</v>
      </c>
      <c r="G17" s="5">
        <v>1050</v>
      </c>
      <c r="H17" s="5">
        <v>830</v>
      </c>
      <c r="I17" s="5"/>
      <c r="J17" s="5">
        <f t="shared" si="17"/>
        <v>3412.3168843070066</v>
      </c>
      <c r="K17" s="5">
        <f t="shared" si="18"/>
        <v>16379.121044673633</v>
      </c>
      <c r="L17" s="5">
        <f t="shared" si="19"/>
        <v>27298.535074456053</v>
      </c>
      <c r="M17" s="5">
        <f t="shared" si="20"/>
        <v>20473.901305842039</v>
      </c>
      <c r="N17" s="5">
        <f t="shared" si="8"/>
        <v>6000</v>
      </c>
      <c r="O17" s="5">
        <f t="shared" si="21"/>
        <v>28484.224164948599</v>
      </c>
      <c r="S17">
        <f>SUM(S12:S16)</f>
        <v>715645.52843887336</v>
      </c>
    </row>
    <row r="18" spans="1:19" ht="28.5" customHeight="1" x14ac:dyDescent="0.25">
      <c r="A18" s="16" t="s">
        <v>15</v>
      </c>
      <c r="B18" s="2" t="s">
        <v>16</v>
      </c>
      <c r="C18" s="5">
        <f t="shared" si="9"/>
        <v>15539.203369200002</v>
      </c>
      <c r="D18" s="5">
        <v>14256.149880000001</v>
      </c>
      <c r="E18" s="5">
        <f t="shared" si="7"/>
        <v>7769.6016846000011</v>
      </c>
      <c r="F18" s="5">
        <f t="shared" si="16"/>
        <v>559.41132129120001</v>
      </c>
      <c r="G18" s="5">
        <v>1050</v>
      </c>
      <c r="H18" s="5">
        <v>830</v>
      </c>
      <c r="I18" s="5"/>
      <c r="J18" s="5">
        <f t="shared" si="17"/>
        <v>2683.1024484152003</v>
      </c>
      <c r="K18" s="5">
        <f t="shared" si="18"/>
        <v>12878.891752392963</v>
      </c>
      <c r="L18" s="5">
        <f t="shared" si="19"/>
        <v>21464.819587321603</v>
      </c>
      <c r="M18" s="5">
        <f t="shared" si="20"/>
        <v>16098.614690491202</v>
      </c>
      <c r="N18" s="5">
        <f t="shared" si="8"/>
        <v>6000</v>
      </c>
      <c r="O18" s="5">
        <f t="shared" si="21"/>
        <v>22905.733730376283</v>
      </c>
    </row>
    <row r="19" spans="1:19" ht="28.5" customHeight="1" x14ac:dyDescent="0.25">
      <c r="A19" s="16" t="s">
        <v>17</v>
      </c>
      <c r="B19" s="2" t="s">
        <v>17</v>
      </c>
      <c r="C19" s="5">
        <f t="shared" si="9"/>
        <v>12355.66874503174</v>
      </c>
      <c r="D19" s="5">
        <v>11335.475912873155</v>
      </c>
      <c r="E19" s="5">
        <f t="shared" si="7"/>
        <v>6177.8343725158702</v>
      </c>
      <c r="F19" s="5">
        <f t="shared" si="16"/>
        <v>444.80407482114265</v>
      </c>
      <c r="G19" s="5">
        <v>1050</v>
      </c>
      <c r="H19" s="5">
        <v>830</v>
      </c>
      <c r="I19" s="5"/>
      <c r="J19" s="5">
        <f t="shared" si="17"/>
        <v>2133.4121366421468</v>
      </c>
      <c r="K19" s="5">
        <f t="shared" si="18"/>
        <v>10240.378255882306</v>
      </c>
      <c r="L19" s="5">
        <f t="shared" si="19"/>
        <v>17067.297093137175</v>
      </c>
      <c r="M19" s="5">
        <f t="shared" si="20"/>
        <v>12800.472819852883</v>
      </c>
      <c r="N19" s="5">
        <f t="shared" si="8"/>
        <v>6000</v>
      </c>
      <c r="O19" s="5">
        <f t="shared" si="21"/>
        <v>18700.602845312427</v>
      </c>
    </row>
    <row r="20" spans="1:19" ht="28.5" customHeight="1" x14ac:dyDescent="0.25">
      <c r="A20" s="16" t="s">
        <v>18</v>
      </c>
      <c r="B20" s="2" t="s">
        <v>19</v>
      </c>
      <c r="C20" s="5">
        <f t="shared" si="9"/>
        <v>10632.630849123629</v>
      </c>
      <c r="D20" s="5">
        <v>9754.7072010308511</v>
      </c>
      <c r="E20" s="5">
        <f t="shared" si="7"/>
        <v>5316.3154245618143</v>
      </c>
      <c r="F20" s="5">
        <f t="shared" si="16"/>
        <v>382.77471056845059</v>
      </c>
      <c r="G20" s="5">
        <v>1050</v>
      </c>
      <c r="H20" s="5">
        <v>830</v>
      </c>
      <c r="I20" s="5"/>
      <c r="J20" s="5">
        <f t="shared" si="17"/>
        <v>1835.9009266153464</v>
      </c>
      <c r="K20" s="5">
        <f t="shared" si="18"/>
        <v>8812.3244477536628</v>
      </c>
      <c r="L20" s="5">
        <f t="shared" si="19"/>
        <v>14687.207412922771</v>
      </c>
      <c r="M20" s="5">
        <f t="shared" si="20"/>
        <v>11015.405559692079</v>
      </c>
      <c r="N20" s="5">
        <f t="shared" si="8"/>
        <v>6000</v>
      </c>
      <c r="O20" s="5">
        <f t="shared" si="21"/>
        <v>16424.642088607401</v>
      </c>
    </row>
    <row r="21" spans="1:19" ht="28.5" customHeight="1" x14ac:dyDescent="0.25">
      <c r="A21" s="16" t="s">
        <v>20</v>
      </c>
      <c r="B21" s="7" t="s">
        <v>20</v>
      </c>
      <c r="C21" s="5">
        <f t="shared" si="9"/>
        <v>10632.630849123629</v>
      </c>
      <c r="D21" s="5">
        <v>9754.7072010308511</v>
      </c>
      <c r="E21" s="5">
        <f t="shared" si="7"/>
        <v>5316.3154245618143</v>
      </c>
      <c r="F21" s="5">
        <f t="shared" si="16"/>
        <v>382.77471056845059</v>
      </c>
      <c r="G21" s="5">
        <v>1050</v>
      </c>
      <c r="H21" s="5">
        <v>830</v>
      </c>
      <c r="I21" s="5"/>
      <c r="J21" s="5">
        <f t="shared" si="17"/>
        <v>1835.9009266153464</v>
      </c>
      <c r="K21" s="5">
        <f t="shared" si="18"/>
        <v>8812.3244477536628</v>
      </c>
      <c r="L21" s="5">
        <f t="shared" si="19"/>
        <v>14687.207412922771</v>
      </c>
      <c r="M21" s="5">
        <f t="shared" si="20"/>
        <v>11015.405559692079</v>
      </c>
      <c r="N21" s="5">
        <f t="shared" si="8"/>
        <v>6000</v>
      </c>
      <c r="O21" s="5">
        <f t="shared" si="21"/>
        <v>16424.642088607401</v>
      </c>
    </row>
    <row r="22" spans="1:19" ht="28.5" customHeight="1" x14ac:dyDescent="0.25">
      <c r="A22" s="17" t="s">
        <v>21</v>
      </c>
      <c r="B22" s="2" t="s">
        <v>22</v>
      </c>
      <c r="C22" s="5">
        <f t="shared" si="9"/>
        <v>9563.5026120009315</v>
      </c>
      <c r="D22" s="5">
        <v>8773.8556073403033</v>
      </c>
      <c r="E22" s="5">
        <f t="shared" si="7"/>
        <v>4781.7513060004658</v>
      </c>
      <c r="F22" s="5">
        <f t="shared" si="16"/>
        <v>344.28609403203353</v>
      </c>
      <c r="G22" s="5">
        <v>1050</v>
      </c>
      <c r="H22" s="5">
        <v>830</v>
      </c>
      <c r="I22" s="5"/>
      <c r="J22" s="5">
        <f t="shared" si="17"/>
        <v>1651.2981176721607</v>
      </c>
      <c r="K22" s="5">
        <f t="shared" si="18"/>
        <v>7926.2309648263708</v>
      </c>
      <c r="L22" s="5">
        <f t="shared" si="19"/>
        <v>13210.384941377286</v>
      </c>
      <c r="M22" s="5">
        <f t="shared" si="20"/>
        <v>9907.7887060329649</v>
      </c>
      <c r="N22" s="5">
        <f t="shared" si="8"/>
        <v>6000</v>
      </c>
      <c r="O22" s="5">
        <f t="shared" si="21"/>
        <v>15012.43060019203</v>
      </c>
    </row>
    <row r="23" spans="1:19" ht="28.5" customHeight="1" x14ac:dyDescent="0.25">
      <c r="A23" s="16" t="s">
        <v>23</v>
      </c>
      <c r="B23" s="2" t="s">
        <v>23</v>
      </c>
      <c r="C23" s="5">
        <f t="shared" si="9"/>
        <v>9563.5026120009315</v>
      </c>
      <c r="D23" s="5">
        <v>8773.8556073403033</v>
      </c>
      <c r="E23" s="5">
        <f t="shared" si="7"/>
        <v>4781.7513060004658</v>
      </c>
      <c r="F23" s="5">
        <f t="shared" si="16"/>
        <v>344.28609403203353</v>
      </c>
      <c r="G23" s="5">
        <v>1050</v>
      </c>
      <c r="H23" s="5">
        <v>830</v>
      </c>
      <c r="I23" s="5"/>
      <c r="J23" s="5">
        <f t="shared" si="17"/>
        <v>1651.2981176721607</v>
      </c>
      <c r="K23" s="5">
        <f t="shared" si="18"/>
        <v>7926.2309648263708</v>
      </c>
      <c r="L23" s="5">
        <f t="shared" si="19"/>
        <v>13210.384941377286</v>
      </c>
      <c r="M23" s="5">
        <f t="shared" si="20"/>
        <v>9907.7887060329649</v>
      </c>
      <c r="N23" s="5">
        <f t="shared" si="8"/>
        <v>6000</v>
      </c>
      <c r="O23" s="5">
        <f t="shared" si="21"/>
        <v>15012.43060019203</v>
      </c>
    </row>
    <row r="24" spans="1:19" ht="28.5" customHeight="1" x14ac:dyDescent="0.25">
      <c r="A24" s="16" t="s">
        <v>24</v>
      </c>
      <c r="B24" s="2" t="s">
        <v>24</v>
      </c>
      <c r="C24" s="5">
        <f t="shared" si="9"/>
        <v>9563.5026120009315</v>
      </c>
      <c r="D24" s="5">
        <v>8773.8556073403033</v>
      </c>
      <c r="E24" s="5">
        <f t="shared" si="7"/>
        <v>4781.7513060004658</v>
      </c>
      <c r="F24" s="5">
        <f t="shared" si="16"/>
        <v>344.28609403203353</v>
      </c>
      <c r="G24" s="5">
        <v>1050</v>
      </c>
      <c r="H24" s="5">
        <v>830</v>
      </c>
      <c r="I24" s="5"/>
      <c r="J24" s="5">
        <f t="shared" si="17"/>
        <v>1651.2981176721607</v>
      </c>
      <c r="K24" s="5">
        <f t="shared" si="18"/>
        <v>7926.2309648263708</v>
      </c>
      <c r="L24" s="5">
        <f t="shared" si="19"/>
        <v>13210.384941377286</v>
      </c>
      <c r="M24" s="5">
        <f t="shared" si="20"/>
        <v>9907.7887060329649</v>
      </c>
      <c r="N24" s="5">
        <f t="shared" si="8"/>
        <v>6000</v>
      </c>
      <c r="O24" s="5">
        <f t="shared" si="21"/>
        <v>15012.43060019203</v>
      </c>
    </row>
    <row r="25" spans="1:19" ht="28.5" customHeight="1" x14ac:dyDescent="0.25">
      <c r="A25" s="16" t="s">
        <v>25</v>
      </c>
      <c r="B25" s="2" t="s">
        <v>25</v>
      </c>
      <c r="C25" s="5">
        <f t="shared" si="9"/>
        <v>9099.7442533340909</v>
      </c>
      <c r="D25" s="5">
        <v>8348.3892232422841</v>
      </c>
      <c r="E25" s="5">
        <f t="shared" si="7"/>
        <v>4549.8721266670454</v>
      </c>
      <c r="F25" s="5">
        <f t="shared" si="16"/>
        <v>327.59079312002723</v>
      </c>
      <c r="G25" s="5">
        <v>1050</v>
      </c>
      <c r="H25" s="5">
        <v>830</v>
      </c>
      <c r="I25" s="5"/>
      <c r="J25" s="5">
        <f t="shared" si="17"/>
        <v>1571.2225077423532</v>
      </c>
      <c r="K25" s="5">
        <f t="shared" si="18"/>
        <v>7541.8680371632945</v>
      </c>
      <c r="L25" s="5">
        <f t="shared" si="19"/>
        <v>12569.780061938825</v>
      </c>
      <c r="M25" s="5">
        <f t="shared" si="20"/>
        <v>9427.3350464541181</v>
      </c>
      <c r="N25" s="5">
        <f t="shared" si="8"/>
        <v>6000</v>
      </c>
      <c r="O25" s="5">
        <f t="shared" si="21"/>
        <v>14399.852184229001</v>
      </c>
    </row>
    <row r="26" spans="1:19" ht="28.5" customHeight="1" x14ac:dyDescent="0.25">
      <c r="A26" s="16" t="s">
        <v>26</v>
      </c>
      <c r="B26" s="7" t="s">
        <v>26</v>
      </c>
      <c r="C26" s="5">
        <v>8517.26</v>
      </c>
      <c r="D26" s="5">
        <v>7724.9794509603153</v>
      </c>
      <c r="E26" s="5">
        <f t="shared" si="7"/>
        <v>4258.63</v>
      </c>
      <c r="F26" s="5">
        <f t="shared" si="16"/>
        <v>306.62135999999998</v>
      </c>
      <c r="G26" s="5">
        <v>1050</v>
      </c>
      <c r="H26" s="5">
        <v>830</v>
      </c>
      <c r="I26" s="5"/>
      <c r="J26" s="5">
        <f t="shared" si="17"/>
        <v>1470.6468933333331</v>
      </c>
      <c r="K26" s="5">
        <f t="shared" si="18"/>
        <v>7059.1050879999993</v>
      </c>
      <c r="L26" s="5">
        <f t="shared" si="19"/>
        <v>11765.175146666665</v>
      </c>
      <c r="M26" s="5">
        <f t="shared" si="20"/>
        <v>8823.8813599999994</v>
      </c>
      <c r="N26" s="5">
        <f t="shared" si="8"/>
        <v>6000</v>
      </c>
      <c r="O26" s="5">
        <f t="shared" si="21"/>
        <v>13630.448734</v>
      </c>
    </row>
    <row r="27" spans="1:19" ht="28.5" customHeight="1" x14ac:dyDescent="0.25">
      <c r="A27" s="17" t="s">
        <v>27</v>
      </c>
      <c r="B27" s="2" t="s">
        <v>28</v>
      </c>
      <c r="C27" s="5">
        <v>8515.08</v>
      </c>
      <c r="D27" s="5">
        <v>7472.7173372238258</v>
      </c>
      <c r="E27" s="5">
        <f t="shared" si="7"/>
        <v>4257.54</v>
      </c>
      <c r="F27" s="5">
        <f t="shared" si="16"/>
        <v>306.54287999999997</v>
      </c>
      <c r="G27" s="5">
        <v>1050</v>
      </c>
      <c r="H27" s="5">
        <v>830</v>
      </c>
      <c r="I27" s="5"/>
      <c r="J27" s="5">
        <f t="shared" si="17"/>
        <v>1470.2704799999997</v>
      </c>
      <c r="K27" s="5">
        <f t="shared" si="18"/>
        <v>7057.298303999999</v>
      </c>
      <c r="L27" s="5">
        <f t="shared" si="19"/>
        <v>11762.163839999997</v>
      </c>
      <c r="M27" s="5">
        <f t="shared" si="20"/>
        <v>8821.622879999999</v>
      </c>
      <c r="N27" s="5">
        <f t="shared" si="8"/>
        <v>6000</v>
      </c>
      <c r="O27" s="5">
        <f t="shared" si="21"/>
        <v>13627.569172</v>
      </c>
    </row>
    <row r="28" spans="1:19" ht="28.5" customHeight="1" x14ac:dyDescent="0.25">
      <c r="A28" s="17" t="s">
        <v>29</v>
      </c>
      <c r="B28" s="7" t="s">
        <v>29</v>
      </c>
      <c r="C28" s="5">
        <v>8514</v>
      </c>
      <c r="D28" s="5">
        <v>6737.0088492776404</v>
      </c>
      <c r="E28" s="5">
        <f t="shared" si="7"/>
        <v>4257</v>
      </c>
      <c r="F28" s="5">
        <f t="shared" si="16"/>
        <v>306.50399999999996</v>
      </c>
      <c r="G28" s="5">
        <v>1050</v>
      </c>
      <c r="H28" s="5">
        <v>830</v>
      </c>
      <c r="I28" s="5"/>
      <c r="J28" s="5">
        <f t="shared" si="17"/>
        <v>1470.0840000000003</v>
      </c>
      <c r="K28" s="5">
        <f t="shared" si="18"/>
        <v>7056.4032000000007</v>
      </c>
      <c r="L28" s="5">
        <f t="shared" si="19"/>
        <v>11760.672000000002</v>
      </c>
      <c r="M28" s="5">
        <f t="shared" si="20"/>
        <v>8820.5040000000008</v>
      </c>
      <c r="N28" s="5">
        <f t="shared" si="8"/>
        <v>6000</v>
      </c>
      <c r="O28" s="5">
        <f t="shared" si="21"/>
        <v>13626.142600000001</v>
      </c>
    </row>
    <row r="29" spans="1:19" ht="28.5" customHeight="1" x14ac:dyDescent="0.25">
      <c r="A29" s="16" t="s">
        <v>30</v>
      </c>
      <c r="B29" s="2" t="s">
        <v>31</v>
      </c>
      <c r="C29" s="5">
        <f t="shared" si="9"/>
        <v>10632.495631421269</v>
      </c>
      <c r="D29" s="5">
        <v>9754.5831480929064</v>
      </c>
      <c r="E29" s="5">
        <f t="shared" si="7"/>
        <v>5316.2478157106343</v>
      </c>
      <c r="F29" s="5">
        <f t="shared" si="16"/>
        <v>382.76984273116562</v>
      </c>
      <c r="G29" s="5">
        <v>1050</v>
      </c>
      <c r="H29" s="5">
        <v>830</v>
      </c>
      <c r="I29" s="5"/>
      <c r="J29" s="5">
        <f t="shared" si="17"/>
        <v>1835.8775790254058</v>
      </c>
      <c r="K29" s="5">
        <f t="shared" si="18"/>
        <v>8812.2123793219471</v>
      </c>
      <c r="L29" s="5">
        <f t="shared" si="19"/>
        <v>14687.020632203246</v>
      </c>
      <c r="M29" s="5">
        <f t="shared" si="20"/>
        <v>11015.265474152435</v>
      </c>
      <c r="N29" s="5">
        <f t="shared" si="8"/>
        <v>6000</v>
      </c>
      <c r="O29" s="5">
        <f t="shared" si="21"/>
        <v>16424.463479544356</v>
      </c>
    </row>
    <row r="30" spans="1:19" ht="28.5" customHeight="1" x14ac:dyDescent="0.25">
      <c r="A30" s="16" t="s">
        <v>32</v>
      </c>
      <c r="B30" s="7" t="s">
        <v>32</v>
      </c>
      <c r="C30" s="5">
        <f t="shared" si="9"/>
        <v>9563.5026120009315</v>
      </c>
      <c r="D30" s="5">
        <v>8773.8556073403033</v>
      </c>
      <c r="E30" s="5">
        <f t="shared" si="7"/>
        <v>4781.7513060004658</v>
      </c>
      <c r="F30" s="5">
        <f t="shared" si="16"/>
        <v>344.28609403203353</v>
      </c>
      <c r="G30" s="5">
        <v>1050</v>
      </c>
      <c r="H30" s="5">
        <v>830</v>
      </c>
      <c r="I30" s="5"/>
      <c r="J30" s="5">
        <f t="shared" si="17"/>
        <v>1651.2981176721607</v>
      </c>
      <c r="K30" s="5">
        <f t="shared" si="18"/>
        <v>7926.2309648263708</v>
      </c>
      <c r="L30" s="5">
        <f t="shared" si="19"/>
        <v>13210.384941377286</v>
      </c>
      <c r="M30" s="5">
        <f t="shared" si="20"/>
        <v>9907.7887060329649</v>
      </c>
      <c r="N30" s="5">
        <f t="shared" si="8"/>
        <v>6000</v>
      </c>
      <c r="O30" s="5">
        <f t="shared" si="21"/>
        <v>15012.43060019203</v>
      </c>
    </row>
    <row r="31" spans="1:19" ht="28.5" customHeight="1" x14ac:dyDescent="0.25">
      <c r="A31" s="16" t="s">
        <v>33</v>
      </c>
      <c r="B31" s="2" t="s">
        <v>34</v>
      </c>
      <c r="C31" s="5">
        <f t="shared" si="9"/>
        <v>8746.359256615804</v>
      </c>
      <c r="D31" s="5">
        <v>8024.1828042346824</v>
      </c>
      <c r="E31" s="5">
        <f t="shared" si="7"/>
        <v>4373.179628307902</v>
      </c>
      <c r="F31" s="5">
        <f t="shared" si="16"/>
        <v>314.86893323816895</v>
      </c>
      <c r="G31" s="5">
        <v>1050</v>
      </c>
      <c r="H31" s="5">
        <v>830</v>
      </c>
      <c r="I31" s="5"/>
      <c r="J31" s="5">
        <f t="shared" si="17"/>
        <v>1510.2046983089954</v>
      </c>
      <c r="K31" s="5">
        <f t="shared" si="18"/>
        <v>7248.9825518831785</v>
      </c>
      <c r="L31" s="5">
        <f t="shared" si="19"/>
        <v>12081.637586471963</v>
      </c>
      <c r="M31" s="5">
        <f t="shared" si="20"/>
        <v>9061.2281898539732</v>
      </c>
      <c r="N31" s="5">
        <f t="shared" si="8"/>
        <v>6000</v>
      </c>
      <c r="O31" s="5">
        <f t="shared" si="21"/>
        <v>13933.065942063815</v>
      </c>
    </row>
    <row r="32" spans="1:19" ht="28.5" customHeight="1" x14ac:dyDescent="0.25">
      <c r="A32" s="16" t="s">
        <v>35</v>
      </c>
      <c r="B32" s="2" t="s">
        <v>36</v>
      </c>
      <c r="C32" s="5">
        <f t="shared" si="9"/>
        <v>644.56935270000008</v>
      </c>
      <c r="D32" s="5">
        <v>591.34802999999999</v>
      </c>
      <c r="E32" s="5">
        <f t="shared" si="7"/>
        <v>322.28467635000004</v>
      </c>
      <c r="F32" s="5">
        <f t="shared" si="16"/>
        <v>23.2044966972</v>
      </c>
      <c r="G32" s="12" t="s">
        <v>59</v>
      </c>
      <c r="H32" s="5"/>
      <c r="I32" s="5" t="s">
        <v>52</v>
      </c>
      <c r="J32" s="5">
        <f t="shared" si="17"/>
        <v>111.29564156620003</v>
      </c>
      <c r="K32" s="5">
        <f t="shared" si="18"/>
        <v>534.21907951776006</v>
      </c>
      <c r="L32" s="5">
        <f t="shared" si="19"/>
        <v>890.36513252960026</v>
      </c>
      <c r="M32" s="5">
        <f t="shared" si="20"/>
        <v>667.77384939720014</v>
      </c>
      <c r="N32" s="12" t="s">
        <v>60</v>
      </c>
      <c r="O32" s="13" t="s">
        <v>46</v>
      </c>
    </row>
    <row r="33" spans="1:15" ht="28.5" hidden="1" customHeight="1" x14ac:dyDescent="0.25">
      <c r="A33" s="4" t="s">
        <v>3</v>
      </c>
      <c r="B33" s="4" t="s">
        <v>3</v>
      </c>
      <c r="C33" s="6" t="s">
        <v>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1"/>
    </row>
    <row r="34" spans="1:15" ht="28.5" hidden="1" customHeight="1" x14ac:dyDescent="0.25">
      <c r="A34" s="2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ref="O34:O43" si="22">SUM(C34:N34)</f>
        <v>0</v>
      </c>
    </row>
    <row r="35" spans="1:15" ht="28.5" hidden="1" customHeight="1" x14ac:dyDescent="0.25">
      <c r="A35" s="4"/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f t="shared" si="22"/>
        <v>0</v>
      </c>
    </row>
    <row r="36" spans="1:15" ht="28.5" hidden="1" customHeight="1" x14ac:dyDescent="0.25">
      <c r="A36" s="2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22"/>
        <v>0</v>
      </c>
    </row>
    <row r="37" spans="1:15" ht="28.5" hidden="1" customHeight="1" x14ac:dyDescent="0.25">
      <c r="A37" s="4"/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f t="shared" si="22"/>
        <v>0</v>
      </c>
    </row>
    <row r="38" spans="1:15" ht="28.5" hidden="1" customHeight="1" x14ac:dyDescent="0.25">
      <c r="A38" s="2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22"/>
        <v>0</v>
      </c>
    </row>
    <row r="39" spans="1:15" ht="28.5" hidden="1" customHeight="1" x14ac:dyDescent="0.25">
      <c r="A39" s="4" t="s">
        <v>3</v>
      </c>
      <c r="B39" s="4" t="s">
        <v>3</v>
      </c>
      <c r="C39" s="6" t="s">
        <v>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f t="shared" si="22"/>
        <v>0</v>
      </c>
    </row>
    <row r="40" spans="1:15" ht="28.5" hidden="1" customHeight="1" x14ac:dyDescent="0.25">
      <c r="A40" s="2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22"/>
        <v>0</v>
      </c>
    </row>
    <row r="41" spans="1:15" ht="28.5" hidden="1" customHeight="1" x14ac:dyDescent="0.25">
      <c r="A41" s="4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f t="shared" si="22"/>
        <v>0</v>
      </c>
    </row>
    <row r="42" spans="1:15" ht="28.5" hidden="1" customHeight="1" x14ac:dyDescent="0.25">
      <c r="A42" s="2"/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22"/>
        <v>0</v>
      </c>
    </row>
    <row r="43" spans="1:15" ht="28.5" hidden="1" customHeight="1" x14ac:dyDescent="0.25">
      <c r="A43" s="4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f t="shared" si="22"/>
        <v>0</v>
      </c>
    </row>
    <row r="44" spans="1:15" ht="28.5" hidden="1" customHeight="1" x14ac:dyDescent="0.25">
      <c r="A44" s="4" t="s">
        <v>3</v>
      </c>
      <c r="B44" s="4" t="s">
        <v>3</v>
      </c>
      <c r="C44" s="6" t="s">
        <v>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 t="shared" ref="O44:O65" si="23">SUM(C44:N44)</f>
        <v>0</v>
      </c>
    </row>
    <row r="45" spans="1:15" ht="28.5" hidden="1" customHeight="1" x14ac:dyDescent="0.25">
      <c r="A45" s="2"/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23"/>
        <v>0</v>
      </c>
    </row>
    <row r="46" spans="1:15" ht="28.5" hidden="1" customHeight="1" x14ac:dyDescent="0.25">
      <c r="A46" s="4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f t="shared" si="23"/>
        <v>0</v>
      </c>
    </row>
    <row r="47" spans="1:15" ht="28.5" hidden="1" customHeight="1" x14ac:dyDescent="0.25">
      <c r="A47" s="2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23"/>
        <v>0</v>
      </c>
    </row>
    <row r="48" spans="1:15" ht="28.5" hidden="1" customHeight="1" x14ac:dyDescent="0.25">
      <c r="A48" s="4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 t="shared" si="23"/>
        <v>0</v>
      </c>
    </row>
    <row r="49" spans="1:15" ht="28.5" hidden="1" customHeight="1" x14ac:dyDescent="0.25">
      <c r="A49" s="2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23"/>
        <v>0</v>
      </c>
    </row>
    <row r="50" spans="1:15" ht="28.5" hidden="1" customHeight="1" x14ac:dyDescent="0.25">
      <c r="A50" s="4" t="s">
        <v>3</v>
      </c>
      <c r="B50" s="4" t="s">
        <v>3</v>
      </c>
      <c r="C50" s="6" t="s">
        <v>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f t="shared" si="23"/>
        <v>0</v>
      </c>
    </row>
    <row r="51" spans="1:15" ht="28.5" hidden="1" customHeight="1" x14ac:dyDescent="0.25">
      <c r="A51" s="2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23"/>
        <v>0</v>
      </c>
    </row>
    <row r="52" spans="1:15" ht="28.5" hidden="1" customHeight="1" x14ac:dyDescent="0.25">
      <c r="A52" s="4"/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f t="shared" si="23"/>
        <v>0</v>
      </c>
    </row>
    <row r="53" spans="1:15" ht="28.5" hidden="1" customHeight="1" x14ac:dyDescent="0.25">
      <c r="A53" s="2"/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23"/>
        <v>0</v>
      </c>
    </row>
    <row r="54" spans="1:15" ht="28.5" hidden="1" customHeight="1" x14ac:dyDescent="0.25">
      <c r="A54" s="4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f t="shared" si="23"/>
        <v>0</v>
      </c>
    </row>
    <row r="55" spans="1:15" ht="28.5" hidden="1" customHeight="1" x14ac:dyDescent="0.25">
      <c r="A55" s="4" t="s">
        <v>3</v>
      </c>
      <c r="B55" s="4" t="s">
        <v>3</v>
      </c>
      <c r="C55" s="6" t="s">
        <v>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f t="shared" si="23"/>
        <v>0</v>
      </c>
    </row>
    <row r="56" spans="1:15" ht="28.5" hidden="1" customHeight="1" x14ac:dyDescent="0.25">
      <c r="A56" s="2"/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23"/>
        <v>0</v>
      </c>
    </row>
    <row r="57" spans="1:15" ht="28.5" hidden="1" customHeight="1" x14ac:dyDescent="0.25">
      <c r="A57" s="4"/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f t="shared" si="23"/>
        <v>0</v>
      </c>
    </row>
    <row r="58" spans="1:15" ht="28.5" hidden="1" customHeight="1" x14ac:dyDescent="0.25">
      <c r="A58" s="2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23"/>
        <v>0</v>
      </c>
    </row>
    <row r="59" spans="1:15" ht="28.5" hidden="1" customHeight="1" x14ac:dyDescent="0.25">
      <c r="A59" s="4"/>
      <c r="B59" s="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f t="shared" si="23"/>
        <v>0</v>
      </c>
    </row>
    <row r="60" spans="1:15" ht="28.5" hidden="1" customHeight="1" x14ac:dyDescent="0.25">
      <c r="A60" s="2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23"/>
        <v>0</v>
      </c>
    </row>
    <row r="61" spans="1:15" ht="28.5" hidden="1" customHeight="1" x14ac:dyDescent="0.25">
      <c r="A61" s="4" t="s">
        <v>3</v>
      </c>
      <c r="B61" s="4" t="s">
        <v>3</v>
      </c>
      <c r="C61" s="6" t="s"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f t="shared" si="23"/>
        <v>0</v>
      </c>
    </row>
    <row r="62" spans="1:15" ht="28.5" hidden="1" customHeight="1" x14ac:dyDescent="0.25">
      <c r="A62" s="2"/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 t="shared" si="23"/>
        <v>0</v>
      </c>
    </row>
    <row r="63" spans="1:15" ht="28.5" hidden="1" customHeight="1" x14ac:dyDescent="0.25">
      <c r="A63" s="4"/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f t="shared" si="23"/>
        <v>0</v>
      </c>
    </row>
    <row r="64" spans="1:15" ht="28.5" hidden="1" customHeight="1" x14ac:dyDescent="0.25">
      <c r="A64" s="2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f t="shared" si="23"/>
        <v>0</v>
      </c>
    </row>
    <row r="65" spans="1:15" ht="28.5" hidden="1" customHeight="1" x14ac:dyDescent="0.25">
      <c r="A65" s="4"/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f t="shared" si="23"/>
        <v>0</v>
      </c>
    </row>
    <row r="66" spans="1:15" hidden="1" x14ac:dyDescent="0.25"/>
    <row r="67" spans="1:15" hidden="1" x14ac:dyDescent="0.25"/>
    <row r="68" spans="1:15" hidden="1" x14ac:dyDescent="0.25"/>
    <row r="69" spans="1:15" hidden="1" x14ac:dyDescent="0.25">
      <c r="O69"/>
    </row>
    <row r="70" spans="1:15" hidden="1" x14ac:dyDescent="0.25">
      <c r="O70"/>
    </row>
    <row r="71" spans="1:15" hidden="1" x14ac:dyDescent="0.25">
      <c r="O71"/>
    </row>
    <row r="72" spans="1:15" hidden="1" x14ac:dyDescent="0.25">
      <c r="O72"/>
    </row>
    <row r="73" spans="1:15" hidden="1" x14ac:dyDescent="0.25">
      <c r="O73"/>
    </row>
    <row r="74" spans="1:15" hidden="1" x14ac:dyDescent="0.25">
      <c r="O74"/>
    </row>
    <row r="75" spans="1:15" hidden="1" x14ac:dyDescent="0.25">
      <c r="O75"/>
    </row>
    <row r="76" spans="1:15" hidden="1" x14ac:dyDescent="0.25">
      <c r="O76"/>
    </row>
    <row r="77" spans="1:15" hidden="1" x14ac:dyDescent="0.25">
      <c r="O77"/>
    </row>
    <row r="78" spans="1:15" hidden="1" x14ac:dyDescent="0.25">
      <c r="O78"/>
    </row>
    <row r="79" spans="1:15" hidden="1" x14ac:dyDescent="0.25">
      <c r="O79"/>
    </row>
    <row r="80" spans="1:15" hidden="1" x14ac:dyDescent="0.25">
      <c r="O80"/>
    </row>
    <row r="81" spans="15:15" hidden="1" x14ac:dyDescent="0.25">
      <c r="O81"/>
    </row>
    <row r="82" spans="15:15" hidden="1" x14ac:dyDescent="0.25">
      <c r="O82"/>
    </row>
    <row r="83" spans="15:15" hidden="1" x14ac:dyDescent="0.25">
      <c r="O83"/>
    </row>
    <row r="84" spans="15:15" hidden="1" x14ac:dyDescent="0.25">
      <c r="O84"/>
    </row>
    <row r="85" spans="15:15" hidden="1" x14ac:dyDescent="0.25">
      <c r="O85"/>
    </row>
    <row r="86" spans="15:15" hidden="1" x14ac:dyDescent="0.25">
      <c r="O86"/>
    </row>
    <row r="87" spans="15:15" hidden="1" x14ac:dyDescent="0.25">
      <c r="O87"/>
    </row>
    <row r="88" spans="15:15" hidden="1" x14ac:dyDescent="0.25">
      <c r="O88"/>
    </row>
    <row r="89" spans="15:15" hidden="1" x14ac:dyDescent="0.25">
      <c r="O89"/>
    </row>
    <row r="90" spans="15:15" hidden="1" x14ac:dyDescent="0.25">
      <c r="O90"/>
    </row>
    <row r="91" spans="15:15" hidden="1" x14ac:dyDescent="0.25">
      <c r="O91"/>
    </row>
    <row r="92" spans="15:15" hidden="1" x14ac:dyDescent="0.25">
      <c r="O92"/>
    </row>
    <row r="93" spans="15:15" hidden="1" x14ac:dyDescent="0.25">
      <c r="O93"/>
    </row>
    <row r="94" spans="15:15" hidden="1" x14ac:dyDescent="0.25">
      <c r="O94"/>
    </row>
    <row r="95" spans="15:15" hidden="1" x14ac:dyDescent="0.25">
      <c r="O95"/>
    </row>
    <row r="96" spans="15:15" hidden="1" x14ac:dyDescent="0.25">
      <c r="O96"/>
    </row>
    <row r="97" spans="15:15" hidden="1" x14ac:dyDescent="0.25">
      <c r="O97"/>
    </row>
    <row r="98" spans="15:15" hidden="1" x14ac:dyDescent="0.25">
      <c r="O98"/>
    </row>
    <row r="99" spans="15:15" hidden="1" x14ac:dyDescent="0.25">
      <c r="O99"/>
    </row>
    <row r="100" spans="15:15" hidden="1" x14ac:dyDescent="0.25">
      <c r="O100"/>
    </row>
    <row r="101" spans="15:15" hidden="1" x14ac:dyDescent="0.25">
      <c r="O101"/>
    </row>
    <row r="102" spans="15:15" hidden="1" x14ac:dyDescent="0.25">
      <c r="O102"/>
    </row>
    <row r="103" spans="15:15" hidden="1" x14ac:dyDescent="0.25">
      <c r="O103"/>
    </row>
    <row r="104" spans="15:15" hidden="1" x14ac:dyDescent="0.25">
      <c r="O104"/>
    </row>
    <row r="105" spans="15:15" hidden="1" x14ac:dyDescent="0.25">
      <c r="O105"/>
    </row>
    <row r="106" spans="15:15" hidden="1" x14ac:dyDescent="0.25">
      <c r="O106"/>
    </row>
    <row r="107" spans="15:15" hidden="1" x14ac:dyDescent="0.25">
      <c r="O107"/>
    </row>
    <row r="108" spans="15:15" hidden="1" x14ac:dyDescent="0.25">
      <c r="O108"/>
    </row>
    <row r="109" spans="15:15" hidden="1" x14ac:dyDescent="0.25">
      <c r="O109"/>
    </row>
    <row r="110" spans="15:15" hidden="1" x14ac:dyDescent="0.25">
      <c r="O110"/>
    </row>
    <row r="111" spans="15:15" hidden="1" x14ac:dyDescent="0.25">
      <c r="O111"/>
    </row>
    <row r="112" spans="15:15" hidden="1" x14ac:dyDescent="0.25">
      <c r="O112"/>
    </row>
    <row r="113" spans="15:15" hidden="1" x14ac:dyDescent="0.25">
      <c r="O113"/>
    </row>
    <row r="114" spans="15:15" hidden="1" x14ac:dyDescent="0.25">
      <c r="O114"/>
    </row>
    <row r="115" spans="15:15" hidden="1" x14ac:dyDescent="0.25">
      <c r="O115"/>
    </row>
    <row r="116" spans="15:15" hidden="1" x14ac:dyDescent="0.25">
      <c r="O116"/>
    </row>
    <row r="117" spans="15:15" hidden="1" x14ac:dyDescent="0.25">
      <c r="O117"/>
    </row>
    <row r="118" spans="15:15" hidden="1" x14ac:dyDescent="0.25">
      <c r="O118"/>
    </row>
    <row r="119" spans="15:15" hidden="1" x14ac:dyDescent="0.25">
      <c r="O119"/>
    </row>
    <row r="120" spans="15:15" hidden="1" x14ac:dyDescent="0.25">
      <c r="O120"/>
    </row>
    <row r="121" spans="15:15" hidden="1" x14ac:dyDescent="0.25">
      <c r="O121"/>
    </row>
    <row r="122" spans="15:15" hidden="1" x14ac:dyDescent="0.25">
      <c r="O122"/>
    </row>
    <row r="123" spans="15:15" hidden="1" x14ac:dyDescent="0.25">
      <c r="O123"/>
    </row>
    <row r="124" spans="15:15" hidden="1" x14ac:dyDescent="0.25">
      <c r="O124"/>
    </row>
    <row r="125" spans="15:15" hidden="1" x14ac:dyDescent="0.25">
      <c r="O125"/>
    </row>
    <row r="126" spans="15:15" hidden="1" x14ac:dyDescent="0.25">
      <c r="O126"/>
    </row>
    <row r="127" spans="15:15" hidden="1" x14ac:dyDescent="0.25">
      <c r="O127"/>
    </row>
    <row r="128" spans="15:15" hidden="1" x14ac:dyDescent="0.25">
      <c r="O128"/>
    </row>
    <row r="129" spans="15:15" hidden="1" x14ac:dyDescent="0.25">
      <c r="O129"/>
    </row>
    <row r="130" spans="15:15" hidden="1" x14ac:dyDescent="0.25">
      <c r="O130"/>
    </row>
    <row r="131" spans="15:15" hidden="1" x14ac:dyDescent="0.25">
      <c r="O131"/>
    </row>
    <row r="132" spans="15:15" hidden="1" x14ac:dyDescent="0.25">
      <c r="O132"/>
    </row>
    <row r="133" spans="15:15" hidden="1" x14ac:dyDescent="0.25">
      <c r="O133"/>
    </row>
    <row r="134" spans="15:15" hidden="1" x14ac:dyDescent="0.25">
      <c r="O134"/>
    </row>
    <row r="135" spans="15:15" hidden="1" x14ac:dyDescent="0.25">
      <c r="O135"/>
    </row>
    <row r="136" spans="15:15" hidden="1" x14ac:dyDescent="0.25">
      <c r="O136"/>
    </row>
    <row r="137" spans="15:15" hidden="1" x14ac:dyDescent="0.25">
      <c r="O137"/>
    </row>
    <row r="138" spans="15:15" hidden="1" x14ac:dyDescent="0.25">
      <c r="O138"/>
    </row>
    <row r="139" spans="15:15" hidden="1" x14ac:dyDescent="0.25">
      <c r="O139"/>
    </row>
    <row r="140" spans="15:15" hidden="1" x14ac:dyDescent="0.25">
      <c r="O140"/>
    </row>
    <row r="141" spans="15:15" hidden="1" x14ac:dyDescent="0.25">
      <c r="O141"/>
    </row>
    <row r="142" spans="15:15" hidden="1" x14ac:dyDescent="0.25">
      <c r="O142"/>
    </row>
    <row r="143" spans="15:15" hidden="1" x14ac:dyDescent="0.25">
      <c r="O143"/>
    </row>
    <row r="144" spans="15:15" hidden="1" x14ac:dyDescent="0.25">
      <c r="O144"/>
    </row>
    <row r="145" spans="15:15" hidden="1" x14ac:dyDescent="0.25">
      <c r="O145"/>
    </row>
    <row r="146" spans="15:15" hidden="1" x14ac:dyDescent="0.25">
      <c r="O146"/>
    </row>
    <row r="147" spans="15:15" hidden="1" x14ac:dyDescent="0.25">
      <c r="O147"/>
    </row>
    <row r="148" spans="15:15" hidden="1" x14ac:dyDescent="0.25">
      <c r="O148"/>
    </row>
    <row r="149" spans="15:15" hidden="1" x14ac:dyDescent="0.25">
      <c r="O149"/>
    </row>
    <row r="150" spans="15:15" hidden="1" x14ac:dyDescent="0.25">
      <c r="O150"/>
    </row>
    <row r="151" spans="15:15" hidden="1" x14ac:dyDescent="0.25">
      <c r="O151"/>
    </row>
    <row r="152" spans="15:15" hidden="1" x14ac:dyDescent="0.25">
      <c r="O152"/>
    </row>
    <row r="153" spans="15:15" hidden="1" x14ac:dyDescent="0.25">
      <c r="O153"/>
    </row>
    <row r="154" spans="15:15" hidden="1" x14ac:dyDescent="0.25">
      <c r="O154"/>
    </row>
    <row r="155" spans="15:15" hidden="1" x14ac:dyDescent="0.25">
      <c r="O155"/>
    </row>
    <row r="156" spans="15:15" hidden="1" x14ac:dyDescent="0.25">
      <c r="O156"/>
    </row>
    <row r="157" spans="15:15" hidden="1" x14ac:dyDescent="0.25">
      <c r="O157"/>
    </row>
    <row r="158" spans="15:15" hidden="1" x14ac:dyDescent="0.25">
      <c r="O158"/>
    </row>
    <row r="159" spans="15:15" hidden="1" x14ac:dyDescent="0.25">
      <c r="O159"/>
    </row>
    <row r="160" spans="15:15" hidden="1" x14ac:dyDescent="0.25">
      <c r="O160"/>
    </row>
    <row r="161" spans="15:15" hidden="1" x14ac:dyDescent="0.25">
      <c r="O161"/>
    </row>
    <row r="162" spans="15:15" hidden="1" x14ac:dyDescent="0.25">
      <c r="O162"/>
    </row>
    <row r="163" spans="15:15" hidden="1" x14ac:dyDescent="0.25">
      <c r="O163"/>
    </row>
    <row r="164" spans="15:15" hidden="1" x14ac:dyDescent="0.25">
      <c r="O164"/>
    </row>
    <row r="165" spans="15:15" hidden="1" x14ac:dyDescent="0.25">
      <c r="O165"/>
    </row>
    <row r="166" spans="15:15" hidden="1" x14ac:dyDescent="0.25">
      <c r="O166"/>
    </row>
    <row r="167" spans="15:15" hidden="1" x14ac:dyDescent="0.25">
      <c r="O167"/>
    </row>
    <row r="168" spans="15:15" hidden="1" x14ac:dyDescent="0.25">
      <c r="O168"/>
    </row>
    <row r="169" spans="15:15" hidden="1" x14ac:dyDescent="0.25">
      <c r="O169"/>
    </row>
    <row r="170" spans="15:15" hidden="1" x14ac:dyDescent="0.25">
      <c r="O170"/>
    </row>
    <row r="171" spans="15:15" hidden="1" x14ac:dyDescent="0.25">
      <c r="O171"/>
    </row>
    <row r="172" spans="15:15" hidden="1" x14ac:dyDescent="0.25">
      <c r="O172"/>
    </row>
    <row r="173" spans="15:15" hidden="1" x14ac:dyDescent="0.25">
      <c r="O173"/>
    </row>
    <row r="174" spans="15:15" hidden="1" x14ac:dyDescent="0.25">
      <c r="O174"/>
    </row>
    <row r="175" spans="15:15" hidden="1" x14ac:dyDescent="0.25">
      <c r="O175"/>
    </row>
    <row r="176" spans="15:15" hidden="1" x14ac:dyDescent="0.25">
      <c r="O176"/>
    </row>
    <row r="177" spans="15:15" hidden="1" x14ac:dyDescent="0.25">
      <c r="O177"/>
    </row>
    <row r="178" spans="15:15" hidden="1" x14ac:dyDescent="0.25">
      <c r="O178"/>
    </row>
    <row r="179" spans="15:15" hidden="1" x14ac:dyDescent="0.25">
      <c r="O179"/>
    </row>
    <row r="180" spans="15:15" hidden="1" x14ac:dyDescent="0.25">
      <c r="O180"/>
    </row>
    <row r="181" spans="15:15" hidden="1" x14ac:dyDescent="0.25">
      <c r="O181"/>
    </row>
    <row r="182" spans="15:15" hidden="1" x14ac:dyDescent="0.25">
      <c r="O182"/>
    </row>
    <row r="183" spans="15:15" hidden="1" x14ac:dyDescent="0.25">
      <c r="O183"/>
    </row>
    <row r="184" spans="15:15" hidden="1" x14ac:dyDescent="0.25">
      <c r="O184"/>
    </row>
    <row r="185" spans="15:15" hidden="1" x14ac:dyDescent="0.25">
      <c r="O185"/>
    </row>
    <row r="186" spans="15:15" hidden="1" x14ac:dyDescent="0.25">
      <c r="O186"/>
    </row>
    <row r="187" spans="15:15" hidden="1" x14ac:dyDescent="0.25">
      <c r="O187"/>
    </row>
    <row r="188" spans="15:15" hidden="1" x14ac:dyDescent="0.25">
      <c r="O188"/>
    </row>
    <row r="189" spans="15:15" hidden="1" x14ac:dyDescent="0.25">
      <c r="O189"/>
    </row>
    <row r="190" spans="15:15" hidden="1" x14ac:dyDescent="0.25">
      <c r="O190"/>
    </row>
    <row r="191" spans="15:15" hidden="1" x14ac:dyDescent="0.25">
      <c r="O191"/>
    </row>
    <row r="192" spans="15:15" hidden="1" x14ac:dyDescent="0.25">
      <c r="O192"/>
    </row>
    <row r="193" spans="15:15" hidden="1" x14ac:dyDescent="0.25">
      <c r="O193"/>
    </row>
    <row r="194" spans="15:15" hidden="1" x14ac:dyDescent="0.25">
      <c r="O194"/>
    </row>
    <row r="195" spans="15:15" hidden="1" x14ac:dyDescent="0.25">
      <c r="O195"/>
    </row>
    <row r="196" spans="15:15" hidden="1" x14ac:dyDescent="0.25">
      <c r="O196"/>
    </row>
    <row r="197" spans="15:15" hidden="1" x14ac:dyDescent="0.25">
      <c r="O197"/>
    </row>
    <row r="198" spans="15:15" hidden="1" x14ac:dyDescent="0.25">
      <c r="O198"/>
    </row>
    <row r="199" spans="15:15" hidden="1" x14ac:dyDescent="0.25">
      <c r="O199"/>
    </row>
    <row r="200" spans="15:15" hidden="1" x14ac:dyDescent="0.25">
      <c r="O200"/>
    </row>
    <row r="201" spans="15:15" hidden="1" x14ac:dyDescent="0.25">
      <c r="O201"/>
    </row>
    <row r="202" spans="15:15" hidden="1" x14ac:dyDescent="0.25">
      <c r="O202"/>
    </row>
    <row r="203" spans="15:15" hidden="1" x14ac:dyDescent="0.25">
      <c r="O203"/>
    </row>
    <row r="204" spans="15:15" hidden="1" x14ac:dyDescent="0.25">
      <c r="O204"/>
    </row>
    <row r="205" spans="15:15" hidden="1" x14ac:dyDescent="0.25">
      <c r="O205"/>
    </row>
    <row r="206" spans="15:15" hidden="1" x14ac:dyDescent="0.25">
      <c r="O206"/>
    </row>
    <row r="207" spans="15:15" hidden="1" x14ac:dyDescent="0.25">
      <c r="O207"/>
    </row>
    <row r="208" spans="15:15" hidden="1" x14ac:dyDescent="0.25">
      <c r="O208"/>
    </row>
    <row r="209" spans="15:15" hidden="1" x14ac:dyDescent="0.25">
      <c r="O209"/>
    </row>
    <row r="210" spans="15:15" hidden="1" x14ac:dyDescent="0.25">
      <c r="O210"/>
    </row>
    <row r="211" spans="15:15" hidden="1" x14ac:dyDescent="0.25">
      <c r="O211"/>
    </row>
    <row r="212" spans="15:15" hidden="1" x14ac:dyDescent="0.25">
      <c r="O212"/>
    </row>
    <row r="213" spans="15:15" hidden="1" x14ac:dyDescent="0.25">
      <c r="O213"/>
    </row>
    <row r="214" spans="15:15" hidden="1" x14ac:dyDescent="0.25">
      <c r="O214"/>
    </row>
    <row r="215" spans="15:15" hidden="1" x14ac:dyDescent="0.25">
      <c r="O215"/>
    </row>
    <row r="216" spans="15:15" hidden="1" x14ac:dyDescent="0.25">
      <c r="O216"/>
    </row>
    <row r="217" spans="15:15" hidden="1" x14ac:dyDescent="0.25">
      <c r="O217"/>
    </row>
    <row r="218" spans="15:15" hidden="1" x14ac:dyDescent="0.25">
      <c r="O218"/>
    </row>
    <row r="219" spans="15:15" hidden="1" x14ac:dyDescent="0.25">
      <c r="O219"/>
    </row>
    <row r="220" spans="15:15" hidden="1" x14ac:dyDescent="0.25">
      <c r="O220"/>
    </row>
    <row r="221" spans="15:15" hidden="1" x14ac:dyDescent="0.25">
      <c r="O221"/>
    </row>
    <row r="222" spans="15:15" hidden="1" x14ac:dyDescent="0.25">
      <c r="O222"/>
    </row>
    <row r="223" spans="15:15" hidden="1" x14ac:dyDescent="0.25">
      <c r="O223"/>
    </row>
    <row r="224" spans="15:15" hidden="1" x14ac:dyDescent="0.25">
      <c r="O224"/>
    </row>
    <row r="225" spans="15:15" hidden="1" x14ac:dyDescent="0.25">
      <c r="O225"/>
    </row>
    <row r="226" spans="15:15" hidden="1" x14ac:dyDescent="0.25">
      <c r="O226"/>
    </row>
    <row r="227" spans="15:15" hidden="1" x14ac:dyDescent="0.25">
      <c r="O227"/>
    </row>
    <row r="228" spans="15:15" hidden="1" x14ac:dyDescent="0.25">
      <c r="O228"/>
    </row>
    <row r="229" spans="15:15" hidden="1" x14ac:dyDescent="0.25">
      <c r="O229"/>
    </row>
    <row r="230" spans="15:15" hidden="1" x14ac:dyDescent="0.25">
      <c r="O230"/>
    </row>
    <row r="231" spans="15:15" hidden="1" x14ac:dyDescent="0.25">
      <c r="O231"/>
    </row>
    <row r="232" spans="15:15" hidden="1" x14ac:dyDescent="0.25">
      <c r="O232"/>
    </row>
    <row r="233" spans="15:15" hidden="1" x14ac:dyDescent="0.25">
      <c r="O233"/>
    </row>
    <row r="234" spans="15:15" hidden="1" x14ac:dyDescent="0.25">
      <c r="O234"/>
    </row>
    <row r="235" spans="15:15" hidden="1" x14ac:dyDescent="0.25">
      <c r="O235"/>
    </row>
    <row r="236" spans="15:15" hidden="1" x14ac:dyDescent="0.25">
      <c r="O236"/>
    </row>
    <row r="237" spans="15:15" hidden="1" x14ac:dyDescent="0.25">
      <c r="O237"/>
    </row>
    <row r="238" spans="15:15" hidden="1" x14ac:dyDescent="0.25">
      <c r="O238"/>
    </row>
    <row r="239" spans="15:15" hidden="1" x14ac:dyDescent="0.25">
      <c r="O239"/>
    </row>
    <row r="240" spans="15:15" hidden="1" x14ac:dyDescent="0.25">
      <c r="O240"/>
    </row>
    <row r="241" spans="15:15" hidden="1" x14ac:dyDescent="0.25">
      <c r="O241"/>
    </row>
    <row r="242" spans="15:15" hidden="1" x14ac:dyDescent="0.25">
      <c r="O242"/>
    </row>
    <row r="243" spans="15:15" hidden="1" x14ac:dyDescent="0.25">
      <c r="O243"/>
    </row>
    <row r="244" spans="15:15" hidden="1" x14ac:dyDescent="0.25">
      <c r="O244"/>
    </row>
    <row r="245" spans="15:15" hidden="1" x14ac:dyDescent="0.25">
      <c r="O245"/>
    </row>
    <row r="246" spans="15:15" hidden="1" x14ac:dyDescent="0.25">
      <c r="O246"/>
    </row>
    <row r="247" spans="15:15" hidden="1" x14ac:dyDescent="0.25">
      <c r="O247"/>
    </row>
    <row r="248" spans="15:15" hidden="1" x14ac:dyDescent="0.25">
      <c r="O248"/>
    </row>
    <row r="249" spans="15:15" hidden="1" x14ac:dyDescent="0.25">
      <c r="O249"/>
    </row>
    <row r="250" spans="15:15" hidden="1" x14ac:dyDescent="0.25">
      <c r="O250"/>
    </row>
    <row r="251" spans="15:15" hidden="1" x14ac:dyDescent="0.25">
      <c r="O251"/>
    </row>
    <row r="252" spans="15:15" hidden="1" x14ac:dyDescent="0.25">
      <c r="O252"/>
    </row>
    <row r="253" spans="15:15" hidden="1" x14ac:dyDescent="0.25">
      <c r="O253"/>
    </row>
    <row r="254" spans="15:15" hidden="1" x14ac:dyDescent="0.25">
      <c r="O254"/>
    </row>
    <row r="255" spans="15:15" hidden="1" x14ac:dyDescent="0.25">
      <c r="O255"/>
    </row>
    <row r="256" spans="15:15" hidden="1" x14ac:dyDescent="0.25">
      <c r="O256"/>
    </row>
    <row r="257" spans="15:15" hidden="1" x14ac:dyDescent="0.25">
      <c r="O257"/>
    </row>
    <row r="258" spans="15:15" hidden="1" x14ac:dyDescent="0.25">
      <c r="O258"/>
    </row>
    <row r="259" spans="15:15" hidden="1" x14ac:dyDescent="0.25">
      <c r="O259"/>
    </row>
    <row r="260" spans="15:15" hidden="1" x14ac:dyDescent="0.25">
      <c r="O260"/>
    </row>
    <row r="261" spans="15:15" hidden="1" x14ac:dyDescent="0.25">
      <c r="O261"/>
    </row>
    <row r="262" spans="15:15" hidden="1" x14ac:dyDescent="0.25">
      <c r="O262"/>
    </row>
    <row r="263" spans="15:15" hidden="1" x14ac:dyDescent="0.25">
      <c r="O263"/>
    </row>
    <row r="264" spans="15:15" hidden="1" x14ac:dyDescent="0.25">
      <c r="O264"/>
    </row>
    <row r="265" spans="15:15" hidden="1" x14ac:dyDescent="0.25">
      <c r="O265"/>
    </row>
    <row r="266" spans="15:15" hidden="1" x14ac:dyDescent="0.25">
      <c r="O266"/>
    </row>
    <row r="267" spans="15:15" hidden="1" x14ac:dyDescent="0.25">
      <c r="O267"/>
    </row>
    <row r="268" spans="15:15" hidden="1" x14ac:dyDescent="0.25">
      <c r="O268"/>
    </row>
    <row r="269" spans="15:15" hidden="1" x14ac:dyDescent="0.25">
      <c r="O269"/>
    </row>
    <row r="270" spans="15:15" hidden="1" x14ac:dyDescent="0.25">
      <c r="O270"/>
    </row>
    <row r="271" spans="15:15" hidden="1" x14ac:dyDescent="0.25">
      <c r="O271"/>
    </row>
    <row r="272" spans="15:15" hidden="1" x14ac:dyDescent="0.25">
      <c r="O272"/>
    </row>
    <row r="273" spans="15:15" hidden="1" x14ac:dyDescent="0.25">
      <c r="O273"/>
    </row>
    <row r="274" spans="15:15" hidden="1" x14ac:dyDescent="0.25">
      <c r="O274"/>
    </row>
    <row r="275" spans="15:15" hidden="1" x14ac:dyDescent="0.25">
      <c r="O275"/>
    </row>
    <row r="276" spans="15:15" hidden="1" x14ac:dyDescent="0.25">
      <c r="O276"/>
    </row>
    <row r="277" spans="15:15" hidden="1" x14ac:dyDescent="0.25">
      <c r="O277"/>
    </row>
    <row r="278" spans="15:15" hidden="1" x14ac:dyDescent="0.25">
      <c r="O278"/>
    </row>
    <row r="279" spans="15:15" hidden="1" x14ac:dyDescent="0.25">
      <c r="O279"/>
    </row>
    <row r="280" spans="15:15" hidden="1" x14ac:dyDescent="0.25">
      <c r="O280"/>
    </row>
    <row r="281" spans="15:15" hidden="1" x14ac:dyDescent="0.25">
      <c r="O281"/>
    </row>
    <row r="282" spans="15:15" hidden="1" x14ac:dyDescent="0.25">
      <c r="O282"/>
    </row>
    <row r="283" spans="15:15" hidden="1" x14ac:dyDescent="0.25">
      <c r="O283"/>
    </row>
    <row r="284" spans="15:15" hidden="1" x14ac:dyDescent="0.25">
      <c r="O284"/>
    </row>
    <row r="285" spans="15:15" hidden="1" x14ac:dyDescent="0.25">
      <c r="O285"/>
    </row>
    <row r="286" spans="15:15" hidden="1" x14ac:dyDescent="0.25">
      <c r="O286"/>
    </row>
    <row r="287" spans="15:15" hidden="1" x14ac:dyDescent="0.25">
      <c r="O287"/>
    </row>
    <row r="288" spans="15:15" hidden="1" x14ac:dyDescent="0.25">
      <c r="O288"/>
    </row>
    <row r="289" spans="2:15" hidden="1" x14ac:dyDescent="0.25">
      <c r="O289"/>
    </row>
    <row r="290" spans="2:15" hidden="1" x14ac:dyDescent="0.25">
      <c r="O290"/>
    </row>
    <row r="291" spans="2:15" hidden="1" x14ac:dyDescent="0.25">
      <c r="O291"/>
    </row>
    <row r="293" spans="2:15" x14ac:dyDescent="0.25">
      <c r="B293" s="8" t="s">
        <v>56</v>
      </c>
      <c r="O293"/>
    </row>
    <row r="294" spans="2:15" x14ac:dyDescent="0.25">
      <c r="B294" s="8" t="s">
        <v>57</v>
      </c>
      <c r="O294"/>
    </row>
    <row r="295" spans="2:15" x14ac:dyDescent="0.25">
      <c r="B295" s="8" t="s">
        <v>61</v>
      </c>
      <c r="O295"/>
    </row>
  </sheetData>
  <mergeCells count="2">
    <mergeCell ref="A3:O3"/>
    <mergeCell ref="A1:O1"/>
  </mergeCells>
  <pageMargins left="0.51181102362204722" right="0.11811023622047245" top="0.15748031496062992" bottom="0.15748031496062992" header="0.31496062992125984" footer="0.31496062992125984"/>
  <pageSetup scale="60" orientation="landscape" r:id="rId1"/>
  <headerFooter>
    <oddHeader>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 DAF</dc:creator>
  <cp:lastModifiedBy>Abogado</cp:lastModifiedBy>
  <cp:lastPrinted>2022-06-03T19:33:58Z</cp:lastPrinted>
  <dcterms:created xsi:type="dcterms:W3CDTF">2013-07-18T18:34:21Z</dcterms:created>
  <dcterms:modified xsi:type="dcterms:W3CDTF">2022-09-27T21:01:49Z</dcterms:modified>
</cp:coreProperties>
</file>